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3.11-24.11.2023\"/>
    </mc:Choice>
  </mc:AlternateContent>
  <xr:revisionPtr revIDLastSave="0" documentId="13_ncr:1_{E16DF169-710F-4B3C-9E4E-00BF385B8458}" xr6:coauthVersionLast="47" xr6:coauthVersionMax="47" xr10:uidLastSave="{00000000-0000-0000-0000-000000000000}"/>
  <bookViews>
    <workbookView xWindow="0" yWindow="0" windowWidth="13530" windowHeight="1560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E8" i="1" l="1"/>
  <c r="D8" i="1"/>
  <c r="C8" i="1"/>
  <c r="C6" i="1"/>
  <c r="B6" i="1"/>
  <c r="G8" i="1" l="1"/>
  <c r="F8" i="1"/>
  <c r="H12" i="1" l="1"/>
  <c r="E12" i="1"/>
  <c r="D12" i="1"/>
  <c r="C12" i="1"/>
  <c r="C17" i="1" s="1"/>
  <c r="B12" i="1"/>
  <c r="H13" i="1" l="1"/>
  <c r="C24" i="1"/>
  <c r="D6" i="1"/>
  <c r="E6" i="1"/>
  <c r="H6" i="1"/>
  <c r="G5" i="1"/>
  <c r="F5" i="1"/>
  <c r="F3" i="1" l="1"/>
  <c r="G3" i="1" l="1"/>
  <c r="F20" i="1" l="1"/>
  <c r="G20" i="1"/>
  <c r="F21" i="1"/>
  <c r="G21" i="1"/>
  <c r="F23" i="1"/>
  <c r="G23" i="1"/>
  <c r="F12" i="1"/>
  <c r="G12" i="1"/>
  <c r="F13" i="1"/>
  <c r="G13" i="1"/>
  <c r="F15" i="1"/>
  <c r="G15" i="1"/>
  <c r="F16" i="1"/>
  <c r="G16" i="1"/>
  <c r="F4" i="1"/>
  <c r="F6" i="1" s="1"/>
  <c r="G4" i="1"/>
  <c r="G6" i="1" s="1"/>
  <c r="H14" i="1" l="1"/>
  <c r="E14" i="1"/>
  <c r="F14" i="1" l="1"/>
  <c r="G14" i="1"/>
  <c r="E17" i="1"/>
  <c r="D17" i="1" l="1"/>
  <c r="G19" i="1" l="1"/>
  <c r="F19" i="1"/>
  <c r="F24" i="1" s="1"/>
  <c r="E24" i="1" l="1"/>
  <c r="E9" i="1"/>
  <c r="H24" i="1" l="1"/>
  <c r="D24" i="1"/>
  <c r="H17" i="1"/>
  <c r="G11" i="1"/>
  <c r="F11" i="1"/>
  <c r="C9" i="1"/>
  <c r="C25" i="1" s="1"/>
  <c r="D9" i="1"/>
  <c r="H9" i="1"/>
  <c r="B9" i="1"/>
  <c r="B25" i="1" s="1"/>
  <c r="G24" i="1" l="1"/>
  <c r="G9" i="1" l="1"/>
  <c r="G17" i="1" l="1"/>
  <c r="F9" i="1" l="1"/>
  <c r="F17" i="1" l="1"/>
  <c r="F25" i="1" l="1"/>
  <c r="H25" i="1"/>
  <c r="G25" i="1"/>
  <c r="D25" i="1"/>
  <c r="E25" i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<sst xmlns="http://schemas.openxmlformats.org/spreadsheetml/2006/main" count="38" uniqueCount="34">
  <si>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</si>
  <si>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</si>
  <si>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</si>
  <si>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</si>
  <si>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</si>
  <si>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</si>
  <si>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Какао на молоке</t>
  </si>
  <si>
    <t xml:space="preserve"> Завтрак</t>
  </si>
  <si>
    <t>Второй завтрак</t>
  </si>
  <si>
    <t>Компот из кураги</t>
  </si>
  <si>
    <t>30/10</t>
  </si>
  <si>
    <t>Багет с маслом</t>
  </si>
  <si>
    <t>Суп фасолевый</t>
  </si>
  <si>
    <t>Сок виноградный</t>
  </si>
  <si>
    <t>200/20</t>
  </si>
  <si>
    <t>Салат Сластена</t>
  </si>
  <si>
    <t>ТТК-64</t>
  </si>
  <si>
    <t>ТТК-65</t>
  </si>
  <si>
    <t>ТТК-9</t>
  </si>
  <si>
    <t>ТТК-14</t>
  </si>
  <si>
    <t>ТТК-4</t>
  </si>
  <si>
    <t>ТТК-43</t>
  </si>
  <si>
    <t>Омлет натуральный</t>
  </si>
  <si>
    <t>ТТК-102</t>
  </si>
  <si>
    <t>ТТК-104</t>
  </si>
  <si>
    <t>ТТК-22</t>
  </si>
  <si>
    <t>ТТК-52</t>
  </si>
  <si>
    <t>180/70</t>
  </si>
  <si>
    <t>Голубцы ленивые, картофельное пюре</t>
  </si>
  <si>
    <t>ТТК-36,7</t>
  </si>
  <si>
    <t>пудинг морковно-манный с повидлом</t>
  </si>
  <si>
    <t>венская сдоба</t>
  </si>
  <si>
    <t>молоко кипяченое</t>
  </si>
  <si>
    <t>День: 21.11.2023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</si>
</sst>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6" formatCode="0.0;[Red]0.0"/>
    <numFmt numFmtId="167" formatCode="0.00;[Red]0.0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vertical="center" wrapText="1"/>
    </xf>
    <xf numFmtId="1" fontId="3" fillId="0" borderId="4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2" t="s">
        <v>33</v>
      </c>
      <c r="B1" s="21">
        <v>7</v>
      </c>
      <c r="C1" s="13"/>
      <c r="D1" s="13"/>
      <c r="E1" s="13"/>
      <c r="F1" s="36"/>
      <c r="G1" s="36"/>
      <c r="H1" s="13"/>
      <c r="I1" s="45"/>
      <c r="J1" s="55"/>
      <c r="K1" s="54"/>
      <c r="L1" s="54"/>
      <c r="M1" s="54"/>
    </row>
    <row r="2" spans="1:13" ht="15.75" x14ac:dyDescent="0.25">
      <c r="A2" s="22" t="s">
        <v>7</v>
      </c>
      <c r="B2" s="23"/>
      <c r="C2" s="23"/>
      <c r="D2" s="23"/>
      <c r="E2" s="23"/>
      <c r="F2" s="52"/>
      <c r="G2" s="52"/>
      <c r="H2" s="23"/>
      <c r="I2" s="46"/>
      <c r="J2" s="55"/>
      <c r="K2" s="54"/>
      <c r="L2" s="54"/>
      <c r="M2" s="54"/>
    </row>
    <row r="3" spans="1:13" ht="15.75" x14ac:dyDescent="0.25">
      <c r="A3" s="3" t="s">
        <v>22</v>
      </c>
      <c r="B3" s="4">
        <v>130</v>
      </c>
      <c r="C3" s="5">
        <v>10.7</v>
      </c>
      <c r="D3" s="5">
        <v>19.7</v>
      </c>
      <c r="E3" s="5">
        <v>3.6</v>
      </c>
      <c r="F3" s="35">
        <f t="shared" ref="F3" si="0">(C3+E3)*4+D3*9</f>
        <v>234.49999999999997</v>
      </c>
      <c r="G3" s="39">
        <f t="shared" ref="G3" si="1">(C3+E3)*17+D3*37</f>
        <v>972</v>
      </c>
      <c r="H3" s="11">
        <v>4.57</v>
      </c>
      <c r="I3" s="35" t="s">
        <v>23</v>
      </c>
      <c r="J3" s="55"/>
      <c r="K3" s="54"/>
      <c r="L3" s="54"/>
      <c r="M3" s="54"/>
    </row>
    <row r="4" spans="1:13" ht="15.75" x14ac:dyDescent="0.25">
      <c r="A4" s="3" t="s">
        <v>11</v>
      </c>
      <c r="B4" s="6" t="s">
        <v>10</v>
      </c>
      <c r="C4" s="5">
        <v>2.4</v>
      </c>
      <c r="D4" s="5">
        <v>7.5</v>
      </c>
      <c r="E4" s="5">
        <v>14.9</v>
      </c>
      <c r="F4" s="35">
        <f t="shared" ref="F4" si="2">(C4+E4)*4+D4*9</f>
        <v>136.69999999999999</v>
      </c>
      <c r="G4" s="35">
        <f t="shared" ref="G4" si="3">(C4+E4)*17+D4*37</f>
        <v>571.6</v>
      </c>
      <c r="H4" s="26">
        <v>0</v>
      </c>
      <c r="I4" s="38" t="s">
        <v>19</v>
      </c>
      <c r="J4" s="55"/>
      <c r="K4" s="54"/>
      <c r="L4" s="54"/>
      <c r="M4" s="54"/>
    </row>
    <row r="5" spans="1:13" ht="15.75" x14ac:dyDescent="0.25">
      <c r="A5" s="3" t="s">
        <v>6</v>
      </c>
      <c r="B5" s="24">
        <v>180</v>
      </c>
      <c r="C5" s="16">
        <v>4.9000000000000004</v>
      </c>
      <c r="D5" s="16">
        <v>4</v>
      </c>
      <c r="E5" s="16">
        <v>17.8</v>
      </c>
      <c r="F5" s="35">
        <f t="shared" ref="F5" si="4">(C5+E5)*4+D5*9</f>
        <v>126.80000000000001</v>
      </c>
      <c r="G5" s="35">
        <f t="shared" ref="G5" si="5">(C5+E5)*17+D5*37</f>
        <v>533.90000000000009</v>
      </c>
      <c r="H5" s="27">
        <v>0.9</v>
      </c>
      <c r="I5" s="35" t="s">
        <v>21</v>
      </c>
      <c r="J5" s="55"/>
      <c r="K5" s="54"/>
      <c r="L5" s="54"/>
      <c r="M5" s="54"/>
    </row>
    <row r="6" spans="1:13" ht="16.5" thickBot="1" x14ac:dyDescent="0.3">
      <c r="A6" s="7" t="s">
        <v>1</v>
      </c>
      <c r="B6" s="31">
        <f>B3+40+B5</f>
        <v>350</v>
      </c>
      <c r="C6" s="17">
        <f>SUM(C3:C5)</f>
        <v>18</v>
      </c>
      <c r="D6" s="17">
        <f t="shared" ref="D6:H6" si="6">SUM(D3:D5)</f>
        <v>31.2</v>
      </c>
      <c r="E6" s="17">
        <f t="shared" si="6"/>
        <v>36.299999999999997</v>
      </c>
      <c r="F6" s="31">
        <f t="shared" si="6"/>
        <v>497.99999999999994</v>
      </c>
      <c r="G6" s="31">
        <f t="shared" si="6"/>
        <v>2077.5</v>
      </c>
      <c r="H6" s="17">
        <f t="shared" si="6"/>
        <v>5.4700000000000006</v>
      </c>
      <c r="I6" s="42"/>
      <c r="J6" s="55"/>
      <c r="K6" s="54"/>
      <c r="L6" s="54"/>
      <c r="M6" s="54"/>
    </row>
    <row r="7" spans="1:13" ht="15.75" x14ac:dyDescent="0.25">
      <c r="A7" s="22" t="s">
        <v>8</v>
      </c>
      <c r="B7" s="23"/>
      <c r="C7" s="23"/>
      <c r="D7" s="23"/>
      <c r="E7" s="23"/>
      <c r="F7" s="52"/>
      <c r="G7" s="52"/>
      <c r="H7" s="23"/>
      <c r="I7" s="44"/>
      <c r="J7" s="55"/>
      <c r="K7" s="54"/>
      <c r="L7" s="54"/>
      <c r="M7" s="54"/>
    </row>
    <row r="8" spans="1:13" ht="15.75" x14ac:dyDescent="0.2">
      <c r="A8" s="3" t="s">
        <v>13</v>
      </c>
      <c r="B8" s="4">
        <v>180</v>
      </c>
      <c r="C8" s="5">
        <f>1.8*0.3</f>
        <v>0.54</v>
      </c>
      <c r="D8" s="5">
        <f>1.8*0.2</f>
        <v>0.36000000000000004</v>
      </c>
      <c r="E8" s="5">
        <f>1.8*16.3</f>
        <v>29.340000000000003</v>
      </c>
      <c r="F8" s="39">
        <f t="shared" ref="F8" si="7">(C8+E8)*4+D8*9</f>
        <v>122.76</v>
      </c>
      <c r="G8" s="39">
        <f t="shared" ref="G8" si="8">(C8+E8)*17+D8*37</f>
        <v>521.28000000000009</v>
      </c>
      <c r="H8" s="11">
        <v>2.2000000000000002</v>
      </c>
      <c r="I8" s="37" t="s">
        <v>20</v>
      </c>
      <c r="J8" s="55"/>
      <c r="K8" s="54"/>
      <c r="L8" s="54"/>
      <c r="M8" s="54"/>
    </row>
    <row r="9" spans="1:13" s="2" customFormat="1" ht="16.5" thickBot="1" x14ac:dyDescent="0.3">
      <c r="A9" s="7" t="s">
        <v>1</v>
      </c>
      <c r="B9" s="31">
        <f t="shared" ref="B9:H9" si="9">SUM(B8:B8)</f>
        <v>180</v>
      </c>
      <c r="C9" s="17">
        <f t="shared" si="9"/>
        <v>0.54</v>
      </c>
      <c r="D9" s="17">
        <f t="shared" si="9"/>
        <v>0.36000000000000004</v>
      </c>
      <c r="E9" s="17">
        <f t="shared" si="9"/>
        <v>29.340000000000003</v>
      </c>
      <c r="F9" s="31">
        <f t="shared" si="9"/>
        <v>122.76</v>
      </c>
      <c r="G9" s="31">
        <f t="shared" si="9"/>
        <v>521.28000000000009</v>
      </c>
      <c r="H9" s="17">
        <f t="shared" si="9"/>
        <v>2.2000000000000002</v>
      </c>
      <c r="I9" s="41"/>
      <c r="J9" s="55"/>
      <c r="K9" s="54"/>
      <c r="L9" s="54"/>
      <c r="M9" s="54"/>
    </row>
    <row r="10" spans="1:13" s="2" customFormat="1" ht="15.75" x14ac:dyDescent="0.2">
      <c r="A10" s="22" t="s">
        <v>2</v>
      </c>
      <c r="B10" s="23"/>
      <c r="C10" s="23"/>
      <c r="D10" s="23"/>
      <c r="E10" s="23"/>
      <c r="F10" s="52"/>
      <c r="G10" s="52"/>
      <c r="H10" s="23"/>
      <c r="I10" s="47"/>
      <c r="J10" s="55"/>
      <c r="K10" s="54"/>
      <c r="L10" s="54"/>
      <c r="M10" s="54"/>
    </row>
    <row r="11" spans="1:13" ht="15.75" x14ac:dyDescent="0.25">
      <c r="A11" s="3" t="s">
        <v>15</v>
      </c>
      <c r="B11" s="4">
        <v>50</v>
      </c>
      <c r="C11" s="5">
        <v>0.5</v>
      </c>
      <c r="D11" s="5">
        <v>3.6</v>
      </c>
      <c r="E11" s="5">
        <v>5.3</v>
      </c>
      <c r="F11" s="35">
        <f>(C11+E11)*4+D11*9</f>
        <v>55.599999999999994</v>
      </c>
      <c r="G11" s="35">
        <f>(C11+E11)*17+D11*37</f>
        <v>231.8</v>
      </c>
      <c r="H11" s="26">
        <v>2.8</v>
      </c>
      <c r="I11" s="38" t="s">
        <v>24</v>
      </c>
      <c r="J11" s="54"/>
      <c r="K11" s="54"/>
      <c r="L11" s="54"/>
      <c r="M11" s="54"/>
    </row>
    <row r="12" spans="1:13" ht="15.75" customHeight="1" x14ac:dyDescent="0.25">
      <c r="A12" s="3" t="s">
        <v>12</v>
      </c>
      <c r="B12" s="15">
        <f>200/250*250</f>
        <v>200</v>
      </c>
      <c r="C12" s="16">
        <f>200/250*8.3</f>
        <v>6.6400000000000006</v>
      </c>
      <c r="D12" s="16">
        <f>200/250*5.3</f>
        <v>4.24</v>
      </c>
      <c r="E12" s="16">
        <f>200/250*28.2</f>
        <v>22.560000000000002</v>
      </c>
      <c r="F12" s="35">
        <f t="shared" ref="F12:F16" si="10">(C12+E12)*4+D12*9</f>
        <v>154.96</v>
      </c>
      <c r="G12" s="35">
        <f t="shared" ref="G12:G16" si="11">(C12+E12)*17+D12*37</f>
        <v>653.28</v>
      </c>
      <c r="H12" s="34">
        <f>200/250*14</f>
        <v>11.200000000000001</v>
      </c>
      <c r="I12" s="35" t="s">
        <v>25</v>
      </c>
      <c r="J12" s="55"/>
      <c r="K12" s="54"/>
      <c r="L12" s="54"/>
      <c r="M12" s="54"/>
    </row>
    <row r="13" spans="1:13" s="2" customFormat="1" ht="15.75" x14ac:dyDescent="0.25">
      <c r="A13" s="3" t="s">
        <v>28</v>
      </c>
      <c r="B13" s="15" t="s">
        <v>27</v>
      </c>
      <c r="C13" s="16">
        <v>11</v>
      </c>
      <c r="D13" s="16">
        <v>11</v>
      </c>
      <c r="E13" s="16">
        <v>20</v>
      </c>
      <c r="F13" s="35">
        <f t="shared" si="10"/>
        <v>223</v>
      </c>
      <c r="G13" s="35">
        <f t="shared" si="11"/>
        <v>934</v>
      </c>
      <c r="H13" s="27">
        <f>180/150*12</f>
        <v>14.399999999999999</v>
      </c>
      <c r="I13" s="38" t="s">
        <v>29</v>
      </c>
      <c r="J13" s="55"/>
      <c r="K13" s="54"/>
      <c r="L13" s="54"/>
      <c r="M13" s="54"/>
    </row>
    <row r="14" spans="1:13" ht="16.5" customHeight="1" x14ac:dyDescent="0.25">
      <c r="A14" s="3" t="s">
        <v>9</v>
      </c>
      <c r="B14" s="24">
        <v>200</v>
      </c>
      <c r="C14" s="5">
        <v>0.5</v>
      </c>
      <c r="D14" s="5">
        <v>0.1</v>
      </c>
      <c r="E14" s="5">
        <f>150/200*19.62</f>
        <v>14.715</v>
      </c>
      <c r="F14" s="35">
        <f t="shared" si="10"/>
        <v>61.76</v>
      </c>
      <c r="G14" s="35">
        <f t="shared" si="11"/>
        <v>262.35499999999996</v>
      </c>
      <c r="H14" s="26">
        <f>150/200*0.36</f>
        <v>0.27</v>
      </c>
      <c r="I14" s="51" t="s">
        <v>26</v>
      </c>
      <c r="J14" s="55"/>
      <c r="K14" s="54"/>
      <c r="L14" s="54"/>
      <c r="M14" s="54"/>
    </row>
    <row r="15" spans="1:13" ht="15.75" x14ac:dyDescent="0.25">
      <c r="A15" s="3" t="s">
        <v>3</v>
      </c>
      <c r="B15" s="4">
        <v>35</v>
      </c>
      <c r="C15" s="5">
        <v>2.2999999999999998</v>
      </c>
      <c r="D15" s="5">
        <v>0.4</v>
      </c>
      <c r="E15" s="5">
        <v>8.3000000000000007</v>
      </c>
      <c r="F15" s="35">
        <f t="shared" si="10"/>
        <v>46.000000000000007</v>
      </c>
      <c r="G15" s="35">
        <f t="shared" si="11"/>
        <v>195.00000000000003</v>
      </c>
      <c r="H15" s="18">
        <v>0</v>
      </c>
      <c r="I15" s="37"/>
      <c r="J15" s="55"/>
      <c r="K15" s="54"/>
      <c r="L15" s="54"/>
      <c r="M15" s="54"/>
    </row>
    <row r="16" spans="1:13" ht="15" customHeight="1" x14ac:dyDescent="0.25">
      <c r="A16" s="3" t="s">
        <v>0</v>
      </c>
      <c r="B16" s="4">
        <v>35</v>
      </c>
      <c r="C16" s="5">
        <v>2.7</v>
      </c>
      <c r="D16" s="5">
        <v>0.3</v>
      </c>
      <c r="E16" s="5">
        <v>17.2</v>
      </c>
      <c r="F16" s="35">
        <f t="shared" si="10"/>
        <v>82.3</v>
      </c>
      <c r="G16" s="35">
        <f t="shared" si="11"/>
        <v>349.4</v>
      </c>
      <c r="H16" s="27">
        <v>0</v>
      </c>
      <c r="I16" s="39"/>
      <c r="J16" s="55"/>
      <c r="K16" s="54"/>
      <c r="L16" s="54"/>
      <c r="M16" s="54"/>
    </row>
    <row r="17" spans="1:13" ht="17.25" customHeight="1" thickBot="1" x14ac:dyDescent="0.3">
      <c r="A17" s="14" t="s">
        <v>1</v>
      </c>
      <c r="B17" s="19">
        <v>770</v>
      </c>
      <c r="C17" s="20">
        <f>SUM(C11:C16)</f>
        <v>23.64</v>
      </c>
      <c r="D17" s="20">
        <f t="shared" ref="D17:H17" si="12">SUM(D11:D16)</f>
        <v>19.64</v>
      </c>
      <c r="E17" s="20">
        <f t="shared" si="12"/>
        <v>88.075000000000003</v>
      </c>
      <c r="F17" s="53">
        <f t="shared" si="12"/>
        <v>623.62</v>
      </c>
      <c r="G17" s="53">
        <f t="shared" si="12"/>
        <v>2625.835</v>
      </c>
      <c r="H17" s="20">
        <f t="shared" si="12"/>
        <v>28.669999999999998</v>
      </c>
      <c r="I17" s="43"/>
      <c r="J17" s="55"/>
      <c r="K17" s="54"/>
      <c r="L17" s="54"/>
      <c r="M17" s="54"/>
    </row>
    <row r="18" spans="1:13" ht="15.75" x14ac:dyDescent="0.2">
      <c r="A18" s="22" t="s">
        <v>4</v>
      </c>
      <c r="B18" s="23"/>
      <c r="C18" s="23"/>
      <c r="D18" s="23"/>
      <c r="E18" s="23"/>
      <c r="F18" s="52"/>
      <c r="G18" s="52"/>
      <c r="H18" s="23"/>
      <c r="I18" s="48"/>
      <c r="J18" s="55"/>
      <c r="K18" s="54"/>
      <c r="L18" s="54"/>
      <c r="M18" s="54"/>
    </row>
    <row r="19" spans="1:13" ht="15.75" x14ac:dyDescent="0.25">
      <c r="A19" s="3" t="s">
        <v>30</v>
      </c>
      <c r="B19" s="15" t="s">
        <v>14</v>
      </c>
      <c r="C19" s="16">
        <v>7.5</v>
      </c>
      <c r="D19" s="16">
        <v>8.1999999999999993</v>
      </c>
      <c r="E19" s="16">
        <v>47.8</v>
      </c>
      <c r="F19" s="35">
        <f t="shared" ref="F19" si="13">(C19+E19)*4+D19*9</f>
        <v>295</v>
      </c>
      <c r="G19" s="35">
        <f t="shared" ref="G19" si="14">(C19+E19)*17+D19*37</f>
        <v>1243.5</v>
      </c>
      <c r="H19" s="27">
        <v>5.42</v>
      </c>
      <c r="I19" s="37" t="s">
        <v>16</v>
      </c>
      <c r="J19" s="55"/>
      <c r="K19" s="54"/>
      <c r="L19" s="54"/>
      <c r="M19" s="54"/>
    </row>
    <row r="20" spans="1:13" ht="15.75" x14ac:dyDescent="0.25">
      <c r="A20" s="3" t="s">
        <v>31</v>
      </c>
      <c r="B20" s="4">
        <v>60</v>
      </c>
      <c r="C20" s="25">
        <v>4.8</v>
      </c>
      <c r="D20" s="25">
        <v>6.8</v>
      </c>
      <c r="E20" s="25">
        <v>31.3</v>
      </c>
      <c r="F20" s="35">
        <f t="shared" ref="F20:F23" si="15">(C20+E20)*4+D20*9</f>
        <v>205.6</v>
      </c>
      <c r="G20" s="35">
        <f t="shared" ref="G20:G23" si="16">(C20+E20)*17+D20*37</f>
        <v>865.30000000000007</v>
      </c>
      <c r="H20" s="28">
        <v>0.4</v>
      </c>
      <c r="I20" s="50" t="s">
        <v>17</v>
      </c>
      <c r="J20" s="55"/>
      <c r="K20" s="54"/>
      <c r="L20" s="54"/>
      <c r="M20" s="54"/>
    </row>
    <row r="21" spans="1:13" ht="15.75" x14ac:dyDescent="0.25">
      <c r="A21" s="3" t="s">
        <v>32</v>
      </c>
      <c r="B21" s="4">
        <v>180</v>
      </c>
      <c r="C21" s="10">
        <v>4.7</v>
      </c>
      <c r="D21" s="10">
        <v>5.3</v>
      </c>
      <c r="E21" s="10">
        <v>7.8</v>
      </c>
      <c r="F21" s="35">
        <f t="shared" si="15"/>
        <v>97.699999999999989</v>
      </c>
      <c r="G21" s="35">
        <f t="shared" si="16"/>
        <v>408.6</v>
      </c>
      <c r="H21" s="26">
        <v>0.5</v>
      </c>
      <c r="I21" s="37" t="s">
        <v>18</v>
      </c>
      <c r="J21" s="55"/>
      <c r="K21" s="54"/>
      <c r="L21" s="54"/>
      <c r="M21" s="54"/>
    </row>
    <row r="22" spans="1:13" ht="15.75" x14ac:dyDescent="0.25">
      <c r="A22" s="3"/>
      <c r="B22" s="24"/>
      <c r="C22" s="16"/>
      <c r="D22" s="16"/>
      <c r="E22" s="16"/>
      <c r="F22" s="35"/>
      <c r="G22" s="35"/>
      <c r="H22" s="27"/>
      <c r="I22" s="37"/>
      <c r="J22" s="55"/>
      <c r="K22" s="54"/>
      <c r="L22" s="54"/>
      <c r="M22" s="54"/>
    </row>
    <row r="23" spans="1:13" ht="15.75" x14ac:dyDescent="0.25">
      <c r="A23" s="3" t="s">
        <v>0</v>
      </c>
      <c r="B23" s="4">
        <v>35</v>
      </c>
      <c r="C23" s="10">
        <v>3</v>
      </c>
      <c r="D23" s="10">
        <v>0.5</v>
      </c>
      <c r="E23" s="10">
        <v>15.8</v>
      </c>
      <c r="F23" s="35">
        <f t="shared" si="15"/>
        <v>79.7</v>
      </c>
      <c r="G23" s="35">
        <f t="shared" si="16"/>
        <v>338.1</v>
      </c>
      <c r="H23" s="26">
        <v>0</v>
      </c>
      <c r="I23" s="40"/>
      <c r="J23" s="55"/>
      <c r="K23" s="54"/>
      <c r="L23" s="54"/>
      <c r="M23" s="54"/>
    </row>
    <row r="24" spans="1:13" ht="16.5" thickBot="1" x14ac:dyDescent="0.25">
      <c r="A24" s="7" t="s">
        <v>1</v>
      </c>
      <c r="B24" s="8">
        <v>495</v>
      </c>
      <c r="C24" s="9">
        <f>SUM(C19:C23)</f>
        <v>20</v>
      </c>
      <c r="D24" s="9">
        <f t="shared" ref="D24:H24" si="17">SUM(D19:D23)</f>
        <v>20.8</v>
      </c>
      <c r="E24" s="9">
        <f>SUM(E19:E23)</f>
        <v>102.69999999999999</v>
      </c>
      <c r="F24" s="33">
        <f>SUM(F19:F23)</f>
        <v>678</v>
      </c>
      <c r="G24" s="33">
        <f t="shared" si="17"/>
        <v>2855.5</v>
      </c>
      <c r="H24" s="9">
        <f t="shared" si="17"/>
        <v>6.32</v>
      </c>
      <c r="I24" s="42"/>
      <c r="J24" s="55"/>
      <c r="K24" s="54"/>
      <c r="L24" s="54"/>
      <c r="M24" s="54"/>
    </row>
    <row r="25" spans="1:13" ht="16.5" thickBot="1" x14ac:dyDescent="0.25">
      <c r="A25" s="29" t="s">
        <v>5</v>
      </c>
      <c r="B25" s="32">
        <f>B24+B17+B9+B6</f>
        <v>1795</v>
      </c>
      <c r="C25" s="30">
        <f t="shared" ref="C25:H25" si="18">C6+C17+C24+C9</f>
        <v>62.18</v>
      </c>
      <c r="D25" s="30">
        <f t="shared" si="18"/>
        <v>72</v>
      </c>
      <c r="E25" s="30">
        <f t="shared" si="18"/>
        <v>256.41499999999996</v>
      </c>
      <c r="F25" s="32">
        <f t="shared" si="18"/>
        <v>1922.3799999999999</v>
      </c>
      <c r="G25" s="32">
        <f t="shared" si="18"/>
        <v>8080.1149999999998</v>
      </c>
      <c r="H25" s="30">
        <f t="shared" si="18"/>
        <v>42.660000000000004</v>
      </c>
      <c r="I25" s="49"/>
      <c r="J25" s="55"/>
      <c r="K25" s="54"/>
      <c r="L25" s="54"/>
      <c r="M25" s="54"/>
    </row>
    <row r="26" spans="1:13" ht="15.75" x14ac:dyDescent="0.2">
      <c r="A26" s="56"/>
      <c r="B26" s="57"/>
      <c r="C26" s="57"/>
      <c r="D26" s="57"/>
      <c r="E26" s="57"/>
      <c r="F26" s="57"/>
      <c r="G26" s="57"/>
      <c r="H26" s="57"/>
      <c r="I26" s="58"/>
      <c r="J26" s="55"/>
      <c r="K26" s="54"/>
      <c r="L26" s="54"/>
      <c r="M26" s="54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2023-11-20T09:24:57Z</dcterms:modified>
</cp:coreProperties>
</file>