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05.08.-16.08.2024\"/>
    </mc:Choice>
  </mc:AlternateContent>
  <xr:revisionPtr revIDLastSave="0" documentId="13_ncr:1_{FBFB0F55-9089-4F4F-A636-CA4C9515B461}" xr6:coauthVersionLast="47" xr6:coauthVersionMax="47" xr10:uidLastSave="{00000000-0000-0000-0000-000000000000}"/>
  <bookViews>
    <workbookView xWindow="75" yWindow="30" windowWidth="2865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B24" i="1" l="1"/>
  <c r="H18" i="1"/>
  <c r="E18" i="1"/>
  <c r="C18" i="1"/>
  <c r="C6" i="1"/>
  <c r="G4" i="1"/>
  <c r="F4" i="1"/>
  <c r="G18" i="1" l="1"/>
  <c r="F18" i="1"/>
  <c r="H20" i="1" l="1"/>
  <c r="H24" i="1" s="1"/>
  <c r="E20" i="1"/>
  <c r="D20" i="1"/>
  <c r="C20" i="1"/>
  <c r="F20" i="1" l="1"/>
  <c r="G20" i="1"/>
  <c r="H9" i="1"/>
  <c r="E9" i="1"/>
  <c r="D9" i="1"/>
  <c r="C9" i="1"/>
  <c r="B9" i="1"/>
  <c r="G21" i="1"/>
  <c r="F21" i="1"/>
  <c r="G8" i="1"/>
  <c r="G9" i="1" s="1"/>
  <c r="F8" i="1"/>
  <c r="F9" i="1" s="1"/>
  <c r="H11" i="1" l="1"/>
  <c r="E11" i="1"/>
  <c r="D11" i="1"/>
  <c r="C11" i="1"/>
  <c r="B11" i="1"/>
  <c r="B25" i="1" s="1"/>
  <c r="G11" i="1" l="1"/>
  <c r="F11" i="1"/>
  <c r="F23" i="1" l="1"/>
  <c r="G23" i="1"/>
  <c r="F13" i="1"/>
  <c r="G13" i="1"/>
  <c r="F14" i="1"/>
  <c r="G14" i="1"/>
  <c r="F15" i="1"/>
  <c r="G15" i="1"/>
  <c r="F5" i="1"/>
  <c r="G5" i="1"/>
  <c r="D6" i="1" l="1"/>
  <c r="C16" i="1" l="1"/>
  <c r="G19" i="1" l="1"/>
  <c r="F19" i="1"/>
  <c r="F3" i="1" l="1"/>
  <c r="G3" i="1"/>
  <c r="E22" i="1" l="1"/>
  <c r="E24" i="1" s="1"/>
  <c r="D22" i="1"/>
  <c r="D24" i="1" s="1"/>
  <c r="C22" i="1"/>
  <c r="C24" i="1" s="1"/>
  <c r="F22" i="1" l="1"/>
  <c r="F24" i="1" s="1"/>
  <c r="G22" i="1"/>
  <c r="G24" i="1" s="1"/>
  <c r="G6" i="1" l="1"/>
  <c r="E16" i="1"/>
  <c r="D16" i="1"/>
  <c r="E6" i="1"/>
  <c r="H6" i="1"/>
  <c r="F12" i="1" l="1"/>
  <c r="F16" i="1" s="1"/>
  <c r="G12" i="1"/>
  <c r="H16" i="1"/>
  <c r="H25" i="1" l="1"/>
  <c r="E25" i="1"/>
  <c r="C25" i="1"/>
  <c r="D25" i="1" l="1"/>
  <c r="G16" i="1" l="1"/>
  <c r="F6" i="1" l="1"/>
  <c r="G25" i="1"/>
  <c r="F25" i="1" l="1"/>
</calcChain>
</file>

<file path=xl/sharedStrings.xml><?xml version="1.0" encoding="utf-8"?>
<sst xmlns="http://schemas.openxmlformats.org/spreadsheetml/2006/main" count="38" uniqueCount="35">
  <si>
    <t>Хлеб пшеничный</t>
  </si>
  <si>
    <t>Итого:</t>
  </si>
  <si>
    <t>Обед</t>
  </si>
  <si>
    <t xml:space="preserve">Хлеб ржаной </t>
  </si>
  <si>
    <t>Полдник</t>
  </si>
  <si>
    <t>Молоко кипяченое</t>
  </si>
  <si>
    <t>Итого за день:</t>
  </si>
  <si>
    <t xml:space="preserve"> Завтрак</t>
  </si>
  <si>
    <t>Второй завтрак</t>
  </si>
  <si>
    <t>Хлеб зерновой</t>
  </si>
  <si>
    <t>30/10/5</t>
  </si>
  <si>
    <t>Чай черный с молоком и сахаром</t>
  </si>
  <si>
    <t>Курабье</t>
  </si>
  <si>
    <t>Сок «Персик -  яблоко»</t>
  </si>
  <si>
    <t>Овощи свежие</t>
  </si>
  <si>
    <t>Каша пшенная молочная с маслом</t>
  </si>
  <si>
    <t>Хлеб с сыром и маслом</t>
  </si>
  <si>
    <t>Котлеты рыбные Любительские</t>
  </si>
  <si>
    <t>ТТК-2</t>
  </si>
  <si>
    <t>ТТК-8</t>
  </si>
  <si>
    <t>ТТК-51</t>
  </si>
  <si>
    <t>ТТК-9</t>
  </si>
  <si>
    <t>ТТК-4</t>
  </si>
  <si>
    <t>ТТК-48</t>
  </si>
  <si>
    <t>ТТК-41</t>
  </si>
  <si>
    <t>ТТК-7</t>
  </si>
  <si>
    <t>ТТК-11</t>
  </si>
  <si>
    <t>ТТК-19,23</t>
  </si>
  <si>
    <t>ТТК-55</t>
  </si>
  <si>
    <t>Картофельное пюре</t>
  </si>
  <si>
    <t>Капуста тушеная с мясом</t>
  </si>
  <si>
    <t>150/70</t>
  </si>
  <si>
    <t>Суп-лапша на курином бульоне</t>
  </si>
  <si>
    <t>Компот из урюка</t>
  </si>
  <si>
    <t>День: 16.08.2024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</si>
</sst>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wrapText="1"/>
    </xf>
    <xf numFmtId="164" fontId="2" fillId="0" borderId="19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vertical="center" wrapText="1"/>
    </xf>
    <xf numFmtId="1" fontId="3" fillId="0" borderId="18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vertical="center" wrapText="1"/>
    </xf>
    <xf numFmtId="1" fontId="2" fillId="0" borderId="6" xfId="0" applyNumberFormat="1" applyFont="1" applyBorder="1" applyAlignment="1">
      <alignment horizontal="center" wrapText="1"/>
    </xf>
    <xf numFmtId="1" fontId="2" fillId="3" borderId="4" xfId="0" applyNumberFormat="1" applyFont="1" applyFill="1" applyBorder="1" applyAlignment="1">
      <alignment vertical="center" wrapText="1"/>
    </xf>
    <xf numFmtId="1" fontId="2" fillId="3" borderId="16" xfId="0" applyNumberFormat="1" applyFont="1" applyFill="1" applyBorder="1" applyAlignment="1">
      <alignment vertical="center" wrapText="1"/>
    </xf>
    <xf numFmtId="164" fontId="3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 wrapText="1"/>
    </xf>
    <xf numFmtId="164" fontId="2" fillId="4" borderId="14" xfId="0" applyNumberFormat="1" applyFont="1" applyFill="1" applyBorder="1" applyAlignment="1">
      <alignment horizontal="center" wrapText="1"/>
    </xf>
    <xf numFmtId="1" fontId="2" fillId="4" borderId="14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3">
      <c r="A1" s="11" t="s">
        <v>34</v>
      </c>
      <c r="B1" s="23"/>
      <c r="C1" s="12"/>
      <c r="D1" s="12"/>
      <c r="E1" s="12"/>
      <c r="F1" s="43"/>
      <c r="G1" s="62"/>
      <c r="H1" s="60"/>
      <c r="I1" s="61"/>
      <c r="J1" s="72"/>
      <c r="K1" s="71"/>
      <c r="L1" s="71"/>
      <c r="M1" s="71"/>
    </row>
    <row r="2" spans="1:13" ht="15.75" x14ac:dyDescent="0.25">
      <c r="A2" s="24" t="s">
        <v>7</v>
      </c>
      <c r="B2" s="25"/>
      <c r="C2" s="25"/>
      <c r="D2" s="25"/>
      <c r="E2" s="25"/>
      <c r="F2" s="63"/>
      <c r="G2" s="63"/>
      <c r="H2" s="25"/>
      <c r="I2" s="53"/>
      <c r="J2" s="72"/>
      <c r="K2" s="71"/>
      <c r="L2" s="71"/>
      <c r="M2" s="71"/>
    </row>
    <row r="3" spans="1:13" ht="15.75" x14ac:dyDescent="0.25">
      <c r="A3" s="14" t="s">
        <v>15</v>
      </c>
      <c r="B3" s="18">
        <v>200</v>
      </c>
      <c r="C3" s="19">
        <v>5.0999999999999996</v>
      </c>
      <c r="D3" s="19">
        <v>8.3000000000000007</v>
      </c>
      <c r="E3" s="19">
        <v>28.3</v>
      </c>
      <c r="F3" s="42">
        <f t="shared" ref="F3:F4" si="0">(C3+E3)*4+D3*9</f>
        <v>208.3</v>
      </c>
      <c r="G3" s="42">
        <f t="shared" ref="G3:G4" si="1">(C3+E3)*17+D3*37</f>
        <v>874.9</v>
      </c>
      <c r="H3" s="30">
        <v>0.9</v>
      </c>
      <c r="I3" s="73" t="s">
        <v>24</v>
      </c>
      <c r="J3" s="72"/>
      <c r="K3" s="71"/>
      <c r="L3" s="71"/>
      <c r="M3" s="71"/>
    </row>
    <row r="4" spans="1:13" ht="15.75" customHeight="1" x14ac:dyDescent="0.25">
      <c r="A4" s="2" t="s">
        <v>16</v>
      </c>
      <c r="B4" s="5" t="s">
        <v>10</v>
      </c>
      <c r="C4" s="4">
        <v>7.1</v>
      </c>
      <c r="D4" s="4">
        <v>8.5</v>
      </c>
      <c r="E4" s="4">
        <v>22.5</v>
      </c>
      <c r="F4" s="46">
        <f t="shared" si="0"/>
        <v>194.9</v>
      </c>
      <c r="G4" s="46">
        <f t="shared" si="1"/>
        <v>817.7</v>
      </c>
      <c r="H4" s="28">
        <v>0.11</v>
      </c>
      <c r="I4" s="42" t="s">
        <v>18</v>
      </c>
      <c r="J4" s="72"/>
      <c r="K4" s="71"/>
      <c r="L4" s="71"/>
      <c r="M4" s="71"/>
    </row>
    <row r="5" spans="1:13" ht="15.75" x14ac:dyDescent="0.25">
      <c r="A5" s="2" t="s">
        <v>11</v>
      </c>
      <c r="B5" s="18">
        <v>180</v>
      </c>
      <c r="C5" s="16">
        <v>2.6</v>
      </c>
      <c r="D5" s="16">
        <v>2.2999999999999998</v>
      </c>
      <c r="E5" s="16">
        <v>16</v>
      </c>
      <c r="F5" s="42">
        <f t="shared" ref="F5" si="2">(C5+E5)*4+D5*9</f>
        <v>95.100000000000009</v>
      </c>
      <c r="G5" s="42">
        <f t="shared" ref="G5" si="3">(C5+E5)*17+D5*37</f>
        <v>401.30000000000007</v>
      </c>
      <c r="H5" s="29">
        <v>0.5</v>
      </c>
      <c r="I5" s="42" t="s">
        <v>23</v>
      </c>
      <c r="J5" s="72"/>
      <c r="K5" s="71"/>
      <c r="L5" s="71"/>
      <c r="M5" s="71"/>
    </row>
    <row r="6" spans="1:13" ht="16.5" thickBot="1" x14ac:dyDescent="0.3">
      <c r="A6" s="6" t="s">
        <v>1</v>
      </c>
      <c r="B6" s="31">
        <v>425</v>
      </c>
      <c r="C6" s="17">
        <f>SUM(C3:C5)</f>
        <v>14.799999999999999</v>
      </c>
      <c r="D6" s="17">
        <f>SUM(D3:D5)</f>
        <v>19.100000000000001</v>
      </c>
      <c r="E6" s="17">
        <f t="shared" ref="E6:H6" si="4">SUM(E3:E5)</f>
        <v>66.8</v>
      </c>
      <c r="F6" s="31">
        <f t="shared" si="4"/>
        <v>498.30000000000007</v>
      </c>
      <c r="G6" s="31">
        <f>SUM(G3:G5)</f>
        <v>2093.9</v>
      </c>
      <c r="H6" s="17">
        <f t="shared" si="4"/>
        <v>1.51</v>
      </c>
      <c r="I6" s="54"/>
      <c r="J6" s="72"/>
      <c r="K6" s="71"/>
      <c r="L6" s="71"/>
      <c r="M6" s="71"/>
    </row>
    <row r="7" spans="1:13" ht="15.75" x14ac:dyDescent="0.25">
      <c r="A7" s="36" t="s">
        <v>8</v>
      </c>
      <c r="B7" s="37"/>
      <c r="C7" s="37"/>
      <c r="D7" s="37"/>
      <c r="E7" s="37"/>
      <c r="F7" s="65"/>
      <c r="G7" s="65"/>
      <c r="H7" s="37"/>
      <c r="I7" s="55"/>
      <c r="J7" s="72"/>
      <c r="K7" s="71"/>
      <c r="L7" s="71"/>
      <c r="M7" s="71"/>
    </row>
    <row r="8" spans="1:13" ht="15.75" x14ac:dyDescent="0.25">
      <c r="A8" s="2" t="s">
        <v>5</v>
      </c>
      <c r="B8" s="3">
        <v>200</v>
      </c>
      <c r="C8" s="4">
        <v>5.6</v>
      </c>
      <c r="D8" s="4">
        <v>6.4</v>
      </c>
      <c r="E8" s="4">
        <v>9.4</v>
      </c>
      <c r="F8" s="42">
        <f t="shared" ref="F8" si="5">(C8+E8)*4+D8*9</f>
        <v>117.6</v>
      </c>
      <c r="G8" s="46">
        <f t="shared" ref="G8" si="6">(C8+E8)*17+D8*37</f>
        <v>491.8</v>
      </c>
      <c r="H8" s="10">
        <v>0.6</v>
      </c>
      <c r="I8" s="44" t="s">
        <v>21</v>
      </c>
      <c r="J8" s="72"/>
      <c r="K8" s="71"/>
      <c r="L8" s="71"/>
      <c r="M8" s="71"/>
    </row>
    <row r="9" spans="1:13" ht="16.5" thickBot="1" x14ac:dyDescent="0.3">
      <c r="A9" s="6" t="s">
        <v>1</v>
      </c>
      <c r="B9" s="31">
        <f t="shared" ref="B9:H9" si="7">B8</f>
        <v>200</v>
      </c>
      <c r="C9" s="17">
        <f t="shared" si="7"/>
        <v>5.6</v>
      </c>
      <c r="D9" s="17">
        <f t="shared" si="7"/>
        <v>6.4</v>
      </c>
      <c r="E9" s="17">
        <f t="shared" si="7"/>
        <v>9.4</v>
      </c>
      <c r="F9" s="31">
        <f t="shared" si="7"/>
        <v>117.6</v>
      </c>
      <c r="G9" s="31">
        <f t="shared" si="7"/>
        <v>491.8</v>
      </c>
      <c r="H9" s="17">
        <f t="shared" si="7"/>
        <v>0.6</v>
      </c>
      <c r="I9" s="49"/>
      <c r="J9" s="72"/>
      <c r="K9" s="71"/>
      <c r="L9" s="71"/>
      <c r="M9" s="71"/>
    </row>
    <row r="10" spans="1:13" ht="15.75" x14ac:dyDescent="0.2">
      <c r="A10" s="35" t="s">
        <v>2</v>
      </c>
      <c r="B10" s="34"/>
      <c r="C10" s="34"/>
      <c r="D10" s="34"/>
      <c r="E10" s="34"/>
      <c r="F10" s="66"/>
      <c r="G10" s="66"/>
      <c r="H10" s="34"/>
      <c r="I10" s="56"/>
      <c r="J10" s="72"/>
      <c r="K10" s="71"/>
      <c r="L10" s="71"/>
      <c r="M10" s="71"/>
    </row>
    <row r="11" spans="1:13" ht="15.75" x14ac:dyDescent="0.25">
      <c r="A11" s="2" t="s">
        <v>32</v>
      </c>
      <c r="B11" s="3">
        <f>200/250*250</f>
        <v>200</v>
      </c>
      <c r="C11" s="4">
        <f>200/250*6.5</f>
        <v>5.2</v>
      </c>
      <c r="D11" s="4">
        <f>200/250*4.3</f>
        <v>3.44</v>
      </c>
      <c r="E11" s="4">
        <f>200/250*19.8</f>
        <v>15.840000000000002</v>
      </c>
      <c r="F11" s="42">
        <f t="shared" ref="F11" si="8">(C11+E11)*4+D11*9</f>
        <v>115.12</v>
      </c>
      <c r="G11" s="42">
        <f t="shared" ref="G11" si="9">(C11+E11)*17+D11*37</f>
        <v>484.96000000000004</v>
      </c>
      <c r="H11" s="28">
        <f>200/250*12</f>
        <v>9.6000000000000014</v>
      </c>
      <c r="I11" s="42" t="s">
        <v>26</v>
      </c>
      <c r="J11" s="72"/>
      <c r="K11" s="71"/>
      <c r="L11" s="71"/>
      <c r="M11" s="71"/>
    </row>
    <row r="12" spans="1:13" ht="15.75" x14ac:dyDescent="0.25">
      <c r="A12" s="2" t="s">
        <v>30</v>
      </c>
      <c r="B12" s="26" t="s">
        <v>31</v>
      </c>
      <c r="C12" s="27">
        <v>8</v>
      </c>
      <c r="D12" s="27">
        <v>10.199999999999999</v>
      </c>
      <c r="E12" s="27">
        <v>12.1</v>
      </c>
      <c r="F12" s="42">
        <f t="shared" ref="F12:F15" si="10">(C12+E12)*4+D12*9</f>
        <v>172.2</v>
      </c>
      <c r="G12" s="46">
        <f t="shared" ref="G12:G15" si="11">(C12+E12)*17+D12*37</f>
        <v>719.1</v>
      </c>
      <c r="H12" s="39">
        <v>42.8</v>
      </c>
      <c r="I12" s="74" t="s">
        <v>27</v>
      </c>
      <c r="J12" s="72"/>
      <c r="K12" s="71"/>
      <c r="L12" s="71"/>
      <c r="M12" s="71"/>
    </row>
    <row r="13" spans="1:13" ht="15.75" x14ac:dyDescent="0.25">
      <c r="A13" s="2" t="s">
        <v>33</v>
      </c>
      <c r="B13" s="26">
        <v>200</v>
      </c>
      <c r="C13" s="16">
        <v>0.1</v>
      </c>
      <c r="D13" s="16">
        <v>0.1</v>
      </c>
      <c r="E13" s="16">
        <v>15.9</v>
      </c>
      <c r="F13" s="42">
        <f t="shared" si="10"/>
        <v>64.900000000000006</v>
      </c>
      <c r="G13" s="46">
        <f t="shared" si="11"/>
        <v>275.7</v>
      </c>
      <c r="H13" s="38">
        <v>10.6</v>
      </c>
      <c r="I13" s="46" t="s">
        <v>20</v>
      </c>
      <c r="J13" s="72"/>
      <c r="K13" s="71"/>
      <c r="L13" s="71"/>
      <c r="M13" s="71"/>
    </row>
    <row r="14" spans="1:13" ht="15.75" x14ac:dyDescent="0.25">
      <c r="A14" s="2" t="s">
        <v>3</v>
      </c>
      <c r="B14" s="3">
        <v>35</v>
      </c>
      <c r="C14" s="10">
        <v>2.2999999999999998</v>
      </c>
      <c r="D14" s="10">
        <v>0.4</v>
      </c>
      <c r="E14" s="10">
        <v>8.3000000000000007</v>
      </c>
      <c r="F14" s="42">
        <f t="shared" si="10"/>
        <v>46.000000000000007</v>
      </c>
      <c r="G14" s="46">
        <f t="shared" si="11"/>
        <v>195.00000000000003</v>
      </c>
      <c r="H14" s="40">
        <v>0</v>
      </c>
      <c r="I14" s="58"/>
      <c r="J14" s="72"/>
      <c r="K14" s="71"/>
      <c r="L14" s="71"/>
      <c r="M14" s="71"/>
    </row>
    <row r="15" spans="1:13" ht="15.75" x14ac:dyDescent="0.25">
      <c r="A15" s="2" t="s">
        <v>0</v>
      </c>
      <c r="B15" s="3">
        <v>35</v>
      </c>
      <c r="C15" s="10">
        <v>2.7</v>
      </c>
      <c r="D15" s="10">
        <v>0.3</v>
      </c>
      <c r="E15" s="10">
        <v>17.2</v>
      </c>
      <c r="F15" s="42">
        <f t="shared" si="10"/>
        <v>82.3</v>
      </c>
      <c r="G15" s="46">
        <f t="shared" si="11"/>
        <v>349.4</v>
      </c>
      <c r="H15" s="38">
        <v>0</v>
      </c>
      <c r="I15" s="52"/>
      <c r="J15" s="72"/>
      <c r="K15" s="71"/>
      <c r="L15" s="71"/>
      <c r="M15" s="71"/>
    </row>
    <row r="16" spans="1:13" ht="16.5" thickBot="1" x14ac:dyDescent="0.3">
      <c r="A16" s="13" t="s">
        <v>1</v>
      </c>
      <c r="B16" s="21">
        <v>690</v>
      </c>
      <c r="C16" s="22">
        <f t="shared" ref="C16:H16" si="12">SUM(C11:C15)</f>
        <v>18.299999999999997</v>
      </c>
      <c r="D16" s="22">
        <f t="shared" si="12"/>
        <v>14.44</v>
      </c>
      <c r="E16" s="22">
        <f t="shared" si="12"/>
        <v>69.34</v>
      </c>
      <c r="F16" s="64">
        <f t="shared" si="12"/>
        <v>480.52000000000004</v>
      </c>
      <c r="G16" s="64">
        <f t="shared" si="12"/>
        <v>2024.1599999999999</v>
      </c>
      <c r="H16" s="41">
        <f t="shared" si="12"/>
        <v>63</v>
      </c>
      <c r="I16" s="50"/>
      <c r="J16" s="72"/>
      <c r="K16" s="71"/>
      <c r="L16" s="71"/>
      <c r="M16" s="71"/>
    </row>
    <row r="17" spans="1:13" ht="15.75" x14ac:dyDescent="0.25">
      <c r="A17" s="24" t="s">
        <v>4</v>
      </c>
      <c r="B17" s="25"/>
      <c r="C17" s="25"/>
      <c r="D17" s="25"/>
      <c r="E17" s="25"/>
      <c r="F17" s="63"/>
      <c r="G17" s="63"/>
      <c r="H17" s="25"/>
      <c r="I17" s="53"/>
      <c r="J17" s="72"/>
      <c r="K17" s="71"/>
      <c r="L17" s="71"/>
      <c r="M17" s="71"/>
    </row>
    <row r="18" spans="1:13" ht="15.75" x14ac:dyDescent="0.25">
      <c r="A18" s="2" t="s">
        <v>14</v>
      </c>
      <c r="B18" s="15">
        <v>50</v>
      </c>
      <c r="C18" s="32">
        <f>50/30*0.2</f>
        <v>0.33333333333333337</v>
      </c>
      <c r="D18" s="32">
        <v>0</v>
      </c>
      <c r="E18" s="32">
        <f>50/30*1.4</f>
        <v>2.3333333333333335</v>
      </c>
      <c r="F18" s="42">
        <f>(C18+E18)*4+D18*9</f>
        <v>10.666666666666668</v>
      </c>
      <c r="G18" s="42">
        <f>(C18+E18)*17+D18*37</f>
        <v>45.333333333333336</v>
      </c>
      <c r="H18" s="32">
        <f>50/30*7.5</f>
        <v>12.5</v>
      </c>
      <c r="I18" s="55" t="s">
        <v>19</v>
      </c>
      <c r="J18" s="72"/>
      <c r="K18" s="71"/>
      <c r="L18" s="71"/>
      <c r="M18" s="71"/>
    </row>
    <row r="19" spans="1:13" ht="15.75" x14ac:dyDescent="0.25">
      <c r="A19" s="2" t="s">
        <v>17</v>
      </c>
      <c r="B19" s="15">
        <v>70</v>
      </c>
      <c r="C19" s="16">
        <v>6</v>
      </c>
      <c r="D19" s="16">
        <v>1.3</v>
      </c>
      <c r="E19" s="16">
        <v>3.2</v>
      </c>
      <c r="F19" s="42">
        <f t="shared" ref="F19:F21" si="13">(C19+E19)*4+D19*9</f>
        <v>48.5</v>
      </c>
      <c r="G19" s="46">
        <f>(C19+E19)*17+D19*37</f>
        <v>204.49999999999997</v>
      </c>
      <c r="H19" s="20">
        <v>0</v>
      </c>
      <c r="I19" s="48" t="s">
        <v>28</v>
      </c>
      <c r="J19" s="72"/>
      <c r="K19" s="71"/>
      <c r="L19" s="71"/>
      <c r="M19" s="71"/>
    </row>
    <row r="20" spans="1:13" ht="15.75" x14ac:dyDescent="0.25">
      <c r="A20" s="2" t="s">
        <v>29</v>
      </c>
      <c r="B20" s="15">
        <v>120</v>
      </c>
      <c r="C20" s="16">
        <f>1.2*1.8</f>
        <v>2.16</v>
      </c>
      <c r="D20" s="16">
        <f>1.2*2.7</f>
        <v>3.24</v>
      </c>
      <c r="E20" s="16">
        <f>1.2*11.1</f>
        <v>13.319999999999999</v>
      </c>
      <c r="F20" s="42">
        <f t="shared" ref="F20" si="14">(C20+E20)*4+D20*9</f>
        <v>91.08</v>
      </c>
      <c r="G20" s="42">
        <f t="shared" ref="G20" si="15">(C20+E20)*17+D20*37</f>
        <v>383.03999999999996</v>
      </c>
      <c r="H20" s="20">
        <f>1.2*3.5</f>
        <v>4.2</v>
      </c>
      <c r="I20" s="75" t="s">
        <v>25</v>
      </c>
      <c r="J20" s="72"/>
      <c r="K20" s="71"/>
      <c r="L20" s="71"/>
      <c r="M20" s="71"/>
    </row>
    <row r="21" spans="1:13" ht="15.75" x14ac:dyDescent="0.25">
      <c r="A21" s="14" t="s">
        <v>13</v>
      </c>
      <c r="B21" s="18">
        <v>200</v>
      </c>
      <c r="C21" s="67">
        <v>0.9</v>
      </c>
      <c r="D21" s="67">
        <v>0.18</v>
      </c>
      <c r="E21" s="67">
        <v>18.2</v>
      </c>
      <c r="F21" s="51">
        <f t="shared" si="13"/>
        <v>78.02</v>
      </c>
      <c r="G21" s="51">
        <f t="shared" ref="G21" si="16">(C21+E21)*17+D21*37</f>
        <v>331.36</v>
      </c>
      <c r="H21" s="68">
        <v>3.6</v>
      </c>
      <c r="I21" s="69" t="s">
        <v>22</v>
      </c>
      <c r="J21" s="72"/>
      <c r="K21" s="71"/>
      <c r="L21" s="71"/>
      <c r="M21" s="71"/>
    </row>
    <row r="22" spans="1:13" ht="15.75" x14ac:dyDescent="0.25">
      <c r="A22" s="2" t="s">
        <v>12</v>
      </c>
      <c r="B22" s="15">
        <v>40</v>
      </c>
      <c r="C22" s="16">
        <f>0.4*6.7</f>
        <v>2.68</v>
      </c>
      <c r="D22" s="16">
        <f>0.4*25.8</f>
        <v>10.32</v>
      </c>
      <c r="E22" s="16">
        <f>0.4*64.6</f>
        <v>25.84</v>
      </c>
      <c r="F22" s="42">
        <f>(C22+E22)*4+D22*9</f>
        <v>206.95999999999998</v>
      </c>
      <c r="G22" s="42">
        <f>(C22+E22)*17+D22*37</f>
        <v>866.68000000000006</v>
      </c>
      <c r="H22" s="20">
        <v>0</v>
      </c>
      <c r="I22" s="45"/>
      <c r="J22" s="72"/>
      <c r="K22" s="71"/>
      <c r="L22" s="71"/>
      <c r="M22" s="71"/>
    </row>
    <row r="23" spans="1:13" ht="15.75" x14ac:dyDescent="0.25">
      <c r="A23" s="2" t="s">
        <v>9</v>
      </c>
      <c r="B23" s="3">
        <v>35</v>
      </c>
      <c r="C23" s="9">
        <v>3</v>
      </c>
      <c r="D23" s="9">
        <v>0.5</v>
      </c>
      <c r="E23" s="9">
        <v>15.8</v>
      </c>
      <c r="F23" s="42">
        <f t="shared" ref="F23" si="17">(C23+E23)*4+D23*9</f>
        <v>79.7</v>
      </c>
      <c r="G23" s="46">
        <f t="shared" ref="G23" si="18">(C23+E23)*17+D23*37</f>
        <v>338.1</v>
      </c>
      <c r="H23" s="28">
        <v>0</v>
      </c>
      <c r="I23" s="47"/>
      <c r="J23" s="72"/>
      <c r="K23" s="71"/>
      <c r="L23" s="71"/>
      <c r="M23" s="71"/>
    </row>
    <row r="24" spans="1:13" ht="16.5" thickBot="1" x14ac:dyDescent="0.25">
      <c r="A24" s="6" t="s">
        <v>1</v>
      </c>
      <c r="B24" s="7">
        <f>SUM(B18:B23)</f>
        <v>515</v>
      </c>
      <c r="C24" s="8">
        <f>SUM(C18:C23)</f>
        <v>15.073333333333332</v>
      </c>
      <c r="D24" s="8">
        <f t="shared" ref="D24:E24" si="19">SUM(D18:D23)</f>
        <v>15.54</v>
      </c>
      <c r="E24" s="8">
        <f t="shared" si="19"/>
        <v>78.693333333333328</v>
      </c>
      <c r="F24" s="33">
        <f>SUM(F18:F23)</f>
        <v>514.92666666666662</v>
      </c>
      <c r="G24" s="33">
        <f>SUM(G18:G23)</f>
        <v>2169.0133333333333</v>
      </c>
      <c r="H24" s="8">
        <f>SUM(H18:H23)</f>
        <v>20.3</v>
      </c>
      <c r="I24" s="57"/>
      <c r="J24" s="72"/>
      <c r="K24" s="71"/>
      <c r="L24" s="71"/>
      <c r="M24" s="71"/>
    </row>
    <row r="25" spans="1:13" ht="15.75" x14ac:dyDescent="0.25">
      <c r="A25" s="76" t="s">
        <v>6</v>
      </c>
      <c r="B25" s="77">
        <f t="shared" ref="B25:H25" si="20">B24+B16+B9+B6</f>
        <v>1830</v>
      </c>
      <c r="C25" s="77">
        <f t="shared" si="20"/>
        <v>53.773333333333326</v>
      </c>
      <c r="D25" s="77">
        <f t="shared" si="20"/>
        <v>55.48</v>
      </c>
      <c r="E25" s="77">
        <f t="shared" si="20"/>
        <v>224.23333333333335</v>
      </c>
      <c r="F25" s="78">
        <f t="shared" si="20"/>
        <v>1611.3466666666668</v>
      </c>
      <c r="G25" s="78">
        <f t="shared" si="20"/>
        <v>6778.873333333333</v>
      </c>
      <c r="H25" s="77">
        <f t="shared" si="20"/>
        <v>85.41</v>
      </c>
      <c r="I25" s="59"/>
      <c r="J25" s="70"/>
      <c r="K25" s="71"/>
      <c r="L25" s="71"/>
      <c r="M25" s="71"/>
    </row>
    <row r="26" spans="1:13" ht="15.75" x14ac:dyDescent="0.2">
      <c r="A26" s="79"/>
      <c r="B26" s="80"/>
      <c r="C26" s="80"/>
      <c r="D26" s="80"/>
      <c r="E26" s="80"/>
      <c r="F26" s="80"/>
      <c r="G26" s="80"/>
      <c r="H26" s="80"/>
      <c r="I26" s="81"/>
      <c r="J26" s="72"/>
      <c r="K26" s="71"/>
      <c r="L26" s="71"/>
      <c r="M26" s="71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2024-08-12T04:25:41Z</dcterms:modified>
</cp:coreProperties>
</file>